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ドキュメント\1SD一時保存\"/>
    </mc:Choice>
  </mc:AlternateContent>
  <xr:revisionPtr revIDLastSave="0" documentId="13_ncr:1_{A7D5B420-5827-4104-895E-864E4C670BB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原本" sheetId="1" r:id="rId1"/>
  </sheets>
  <definedNames>
    <definedName name="_xlnm.Print_Titles" localSheetId="0">原本!$13:$13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8" i="1" l="1"/>
  <c r="L17" i="1"/>
  <c r="L54" i="1"/>
  <c r="L53" i="1"/>
  <c r="L52" i="1"/>
  <c r="L51" i="1"/>
  <c r="L50" i="1"/>
  <c r="L49" i="1"/>
  <c r="L48" i="1"/>
  <c r="L47" i="1"/>
  <c r="L46" i="1"/>
  <c r="L45" i="1"/>
  <c r="L44" i="1"/>
  <c r="L43" i="1"/>
  <c r="L41" i="1"/>
  <c r="L39" i="1"/>
  <c r="L40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6" i="1"/>
  <c r="L15" i="1"/>
  <c r="L14" i="1"/>
  <c r="J51" i="1"/>
  <c r="K51" i="1" s="1"/>
  <c r="L56" i="1" l="1"/>
  <c r="J53" i="1"/>
  <c r="K53" i="1" s="1"/>
  <c r="J44" i="1"/>
  <c r="K44" i="1" s="1"/>
  <c r="J40" i="1"/>
  <c r="K40" i="1" s="1"/>
  <c r="J33" i="1"/>
  <c r="K33" i="1" s="1"/>
  <c r="J31" i="1"/>
  <c r="K31" i="1" s="1"/>
  <c r="J29" i="1"/>
  <c r="K29" i="1" s="1"/>
  <c r="J30" i="1"/>
  <c r="K30" i="1" s="1"/>
  <c r="J28" i="1"/>
  <c r="K28" i="1" s="1"/>
  <c r="F50" i="1"/>
  <c r="J50" i="1" s="1"/>
  <c r="K50" i="1" s="1"/>
  <c r="F49" i="1"/>
  <c r="J49" i="1" s="1"/>
  <c r="K49" i="1" s="1"/>
  <c r="F48" i="1"/>
  <c r="J48" i="1" s="1"/>
  <c r="K48" i="1" s="1"/>
  <c r="F47" i="1"/>
  <c r="J47" i="1" s="1"/>
  <c r="K47" i="1" s="1"/>
  <c r="F46" i="1"/>
  <c r="J46" i="1" s="1"/>
  <c r="K46" i="1" s="1"/>
  <c r="F43" i="1"/>
  <c r="J43" i="1" s="1"/>
  <c r="K43" i="1" s="1"/>
  <c r="F37" i="1"/>
  <c r="J37" i="1" s="1"/>
  <c r="K37" i="1" s="1"/>
  <c r="F38" i="1"/>
  <c r="J38" i="1" s="1"/>
  <c r="K38" i="1" s="1"/>
  <c r="F39" i="1"/>
  <c r="J39" i="1" s="1"/>
  <c r="K39" i="1" s="1"/>
  <c r="F36" i="1"/>
  <c r="J36" i="1" s="1"/>
  <c r="K36" i="1" s="1"/>
  <c r="F24" i="1"/>
  <c r="J24" i="1" s="1"/>
  <c r="K24" i="1" s="1"/>
  <c r="F20" i="1"/>
  <c r="J20" i="1" s="1"/>
  <c r="K20" i="1" s="1"/>
  <c r="F14" i="1"/>
  <c r="J14" i="1" s="1"/>
  <c r="K14" i="1" s="1"/>
  <c r="I56" i="1"/>
  <c r="H56" i="1"/>
  <c r="G56" i="1"/>
  <c r="E56" i="1"/>
  <c r="F56" i="1" l="1"/>
  <c r="J56" i="1" s="1"/>
</calcChain>
</file>

<file path=xl/sharedStrings.xml><?xml version="1.0" encoding="utf-8"?>
<sst xmlns="http://schemas.openxmlformats.org/spreadsheetml/2006/main" count="110" uniqueCount="107">
  <si>
    <t>備考</t>
    <rPh sb="0" eb="2">
      <t>ビコウ</t>
    </rPh>
    <phoneticPr fontId="2"/>
  </si>
  <si>
    <t>検査場所(○はメイン）</t>
    <rPh sb="0" eb="4">
      <t>ケンサバショ</t>
    </rPh>
    <phoneticPr fontId="2"/>
  </si>
  <si>
    <t>検査
レーン数</t>
    <rPh sb="0" eb="2">
      <t>ケンサ</t>
    </rPh>
    <rPh sb="6" eb="7">
      <t>スウ</t>
    </rPh>
    <phoneticPr fontId="2"/>
  </si>
  <si>
    <t>避難
単位数</t>
    <rPh sb="0" eb="2">
      <t>ヒナン</t>
    </rPh>
    <rPh sb="3" eb="6">
      <t>タンイスウ</t>
    </rPh>
    <phoneticPr fontId="2"/>
  </si>
  <si>
    <t>〇常磐道友部SA</t>
    <rPh sb="1" eb="3">
      <t>ジョウバン</t>
    </rPh>
    <rPh sb="3" eb="4">
      <t>ドウ</t>
    </rPh>
    <rPh sb="4" eb="6">
      <t>トモベ</t>
    </rPh>
    <phoneticPr fontId="2"/>
  </si>
  <si>
    <t>笠間市岩間海洋センター</t>
    <rPh sb="0" eb="3">
      <t>カサマシ</t>
    </rPh>
    <rPh sb="3" eb="5">
      <t>イワマ</t>
    </rPh>
    <rPh sb="5" eb="7">
      <t>カイヨウ</t>
    </rPh>
    <phoneticPr fontId="2"/>
  </si>
  <si>
    <t>常磐道美野里PA</t>
    <rPh sb="0" eb="2">
      <t>ジョウバン</t>
    </rPh>
    <rPh sb="2" eb="3">
      <t>ドウ</t>
    </rPh>
    <rPh sb="3" eb="6">
      <t>ミノリ</t>
    </rPh>
    <phoneticPr fontId="2"/>
  </si>
  <si>
    <t>高萩市民球場</t>
    <rPh sb="0" eb="4">
      <t>タカハギシミン</t>
    </rPh>
    <rPh sb="4" eb="6">
      <t>キュウジョウ</t>
    </rPh>
    <phoneticPr fontId="2"/>
  </si>
  <si>
    <t>高萩市リサイクルセンター</t>
    <rPh sb="0" eb="3">
      <t>タカハギシ</t>
    </rPh>
    <phoneticPr fontId="2"/>
  </si>
  <si>
    <t>サンスポーツランド高萩</t>
    <rPh sb="9" eb="11">
      <t>タカハギ</t>
    </rPh>
    <phoneticPr fontId="2"/>
  </si>
  <si>
    <t>県立笠間高校</t>
    <rPh sb="0" eb="2">
      <t>ケンリツ</t>
    </rPh>
    <rPh sb="2" eb="4">
      <t>カサマ</t>
    </rPh>
    <rPh sb="4" eb="6">
      <t>コウコウ</t>
    </rPh>
    <phoneticPr fontId="2"/>
  </si>
  <si>
    <t>笠間芸術の森公園東駐車場</t>
    <rPh sb="0" eb="2">
      <t>カサマ</t>
    </rPh>
    <rPh sb="2" eb="4">
      <t>ゲイジュツ</t>
    </rPh>
    <rPh sb="5" eb="6">
      <t>モリ</t>
    </rPh>
    <rPh sb="6" eb="8">
      <t>コウエン</t>
    </rPh>
    <rPh sb="8" eb="9">
      <t>ヒガシ</t>
    </rPh>
    <rPh sb="9" eb="12">
      <t>チュウシャジョウ</t>
    </rPh>
    <phoneticPr fontId="2"/>
  </si>
  <si>
    <t>笠間市総合公園</t>
    <rPh sb="0" eb="3">
      <t>カサマシ</t>
    </rPh>
    <rPh sb="3" eb="5">
      <t>ソウゴウ</t>
    </rPh>
    <rPh sb="5" eb="7">
      <t>コウエン</t>
    </rPh>
    <phoneticPr fontId="2"/>
  </si>
  <si>
    <t>〇高萩市立高萩中</t>
    <rPh sb="1" eb="5">
      <t>タカハギシリツ</t>
    </rPh>
    <rPh sb="5" eb="7">
      <t>タカハギ</t>
    </rPh>
    <rPh sb="7" eb="8">
      <t>チュウ</t>
    </rPh>
    <phoneticPr fontId="2"/>
  </si>
  <si>
    <t>〇北関東道笠間PA</t>
    <rPh sb="1" eb="2">
      <t>キタ</t>
    </rPh>
    <rPh sb="2" eb="4">
      <t>カントウ</t>
    </rPh>
    <rPh sb="4" eb="5">
      <t>ドウ</t>
    </rPh>
    <rPh sb="5" eb="7">
      <t>カサマ</t>
    </rPh>
    <phoneticPr fontId="2"/>
  </si>
  <si>
    <t>〇常磐道中郷SA</t>
    <rPh sb="1" eb="3">
      <t>ジョウバン</t>
    </rPh>
    <rPh sb="3" eb="4">
      <t>ドウ</t>
    </rPh>
    <rPh sb="4" eb="6">
      <t>ナカゴウ</t>
    </rPh>
    <phoneticPr fontId="2"/>
  </si>
  <si>
    <t>〇県立高萩清松高校</t>
    <rPh sb="1" eb="3">
      <t>ケンリツ</t>
    </rPh>
    <rPh sb="3" eb="5">
      <t>タカハギ</t>
    </rPh>
    <rPh sb="5" eb="7">
      <t>セイショウ</t>
    </rPh>
    <rPh sb="7" eb="9">
      <t>コウコウ</t>
    </rPh>
    <phoneticPr fontId="2"/>
  </si>
  <si>
    <t>〇県立茨城東高校</t>
    <rPh sb="1" eb="3">
      <t>ケンリツ</t>
    </rPh>
    <rPh sb="3" eb="5">
      <t>イバラキ</t>
    </rPh>
    <rPh sb="5" eb="6">
      <t>ヒガシ</t>
    </rPh>
    <rPh sb="6" eb="8">
      <t>コウコウ</t>
    </rPh>
    <phoneticPr fontId="2"/>
  </si>
  <si>
    <t>〇旧笠間市役所</t>
    <rPh sb="1" eb="2">
      <t>キュウ</t>
    </rPh>
    <rPh sb="2" eb="7">
      <t>カサマシヤクショ</t>
    </rPh>
    <phoneticPr fontId="2"/>
  </si>
  <si>
    <t>笠間市総合公園</t>
    <rPh sb="0" eb="2">
      <t>カサマ</t>
    </rPh>
    <rPh sb="2" eb="3">
      <t>シ</t>
    </rPh>
    <rPh sb="3" eb="5">
      <t>ソウゴウ</t>
    </rPh>
    <rPh sb="5" eb="7">
      <t>コウエン</t>
    </rPh>
    <phoneticPr fontId="2"/>
  </si>
  <si>
    <t>〇鹿島灘海浜公園</t>
    <rPh sb="1" eb="3">
      <t>カシマ</t>
    </rPh>
    <rPh sb="3" eb="4">
      <t>ナダ</t>
    </rPh>
    <rPh sb="4" eb="8">
      <t>カイヒンコウエン</t>
    </rPh>
    <phoneticPr fontId="2"/>
  </si>
  <si>
    <t>鉾田市大洋運動場</t>
    <rPh sb="0" eb="3">
      <t>ホコタシ</t>
    </rPh>
    <rPh sb="3" eb="5">
      <t>タイヨウ</t>
    </rPh>
    <rPh sb="5" eb="8">
      <t>ウンドウジョウ</t>
    </rPh>
    <phoneticPr fontId="2"/>
  </si>
  <si>
    <t>大竹海岸駐車場</t>
    <rPh sb="0" eb="2">
      <t>オオタケ</t>
    </rPh>
    <rPh sb="2" eb="4">
      <t>カイガン</t>
    </rPh>
    <rPh sb="4" eb="7">
      <t>チュウシャジョウ</t>
    </rPh>
    <phoneticPr fontId="2"/>
  </si>
  <si>
    <t>〇大宮運動公園</t>
    <rPh sb="1" eb="3">
      <t>オオミヤ</t>
    </rPh>
    <rPh sb="3" eb="5">
      <t>ウンドウ</t>
    </rPh>
    <rPh sb="5" eb="7">
      <t>コウエン</t>
    </rPh>
    <phoneticPr fontId="2"/>
  </si>
  <si>
    <t>〇大子合同庁舎</t>
    <rPh sb="1" eb="3">
      <t>ダイゴ</t>
    </rPh>
    <rPh sb="3" eb="5">
      <t>ゴウドウ</t>
    </rPh>
    <rPh sb="5" eb="7">
      <t>チョウシャ</t>
    </rPh>
    <phoneticPr fontId="2"/>
  </si>
  <si>
    <t>〇大子町中央公民館</t>
    <rPh sb="1" eb="4">
      <t>ダイゴマチ</t>
    </rPh>
    <rPh sb="4" eb="6">
      <t>チュウオウ</t>
    </rPh>
    <rPh sb="6" eb="9">
      <t>コウミンカン</t>
    </rPh>
    <phoneticPr fontId="2"/>
  </si>
  <si>
    <t>〇常陸大宮市御前山支所</t>
    <rPh sb="1" eb="6">
      <t>ヒタチオオミヤシ</t>
    </rPh>
    <rPh sb="6" eb="9">
      <t>ゴゼンヤマ</t>
    </rPh>
    <rPh sb="9" eb="11">
      <t>シショ</t>
    </rPh>
    <phoneticPr fontId="2"/>
  </si>
  <si>
    <t>〇常陸大宮市美和支所</t>
    <rPh sb="1" eb="6">
      <t>ヒタチオオミヤシ</t>
    </rPh>
    <rPh sb="6" eb="8">
      <t>ミワ</t>
    </rPh>
    <rPh sb="8" eb="10">
      <t>シショ</t>
    </rPh>
    <phoneticPr fontId="2"/>
  </si>
  <si>
    <t>里美文化センター</t>
    <rPh sb="0" eb="2">
      <t>サトミ</t>
    </rPh>
    <rPh sb="2" eb="4">
      <t>ブンカ</t>
    </rPh>
    <phoneticPr fontId="2"/>
  </si>
  <si>
    <t>〇里美ふれあい館</t>
    <rPh sb="1" eb="3">
      <t>サトミ</t>
    </rPh>
    <rPh sb="7" eb="8">
      <t>カン</t>
    </rPh>
    <phoneticPr fontId="2"/>
  </si>
  <si>
    <t>〇袋田の滝第二駐車場</t>
    <rPh sb="1" eb="3">
      <t>フクロダ</t>
    </rPh>
    <rPh sb="4" eb="5">
      <t>タキ</t>
    </rPh>
    <rPh sb="5" eb="7">
      <t>ダイニ</t>
    </rPh>
    <rPh sb="7" eb="10">
      <t>チュウシャジョウ</t>
    </rPh>
    <phoneticPr fontId="2"/>
  </si>
  <si>
    <t>〇県立消防学校（茨城町）</t>
    <rPh sb="1" eb="3">
      <t>ケンリツ</t>
    </rPh>
    <rPh sb="3" eb="5">
      <t>ショウボウ</t>
    </rPh>
    <rPh sb="5" eb="7">
      <t>ガッコウ</t>
    </rPh>
    <rPh sb="8" eb="11">
      <t>イバラキマチ</t>
    </rPh>
    <phoneticPr fontId="2"/>
  </si>
  <si>
    <t>〇県立鉾田農業高校</t>
    <rPh sb="1" eb="3">
      <t>ケンリツ</t>
    </rPh>
    <rPh sb="3" eb="5">
      <t>ホコタ</t>
    </rPh>
    <rPh sb="5" eb="7">
      <t>ノウギョウ</t>
    </rPh>
    <rPh sb="7" eb="9">
      <t>コウコウ</t>
    </rPh>
    <phoneticPr fontId="2"/>
  </si>
  <si>
    <t>〇鉾田合同庁舎</t>
    <rPh sb="1" eb="3">
      <t>ホコタ</t>
    </rPh>
    <rPh sb="3" eb="5">
      <t>ゴウドウ</t>
    </rPh>
    <rPh sb="5" eb="7">
      <t>チョウシャ</t>
    </rPh>
    <phoneticPr fontId="2"/>
  </si>
  <si>
    <t>県立鉾田第一高校</t>
    <rPh sb="0" eb="2">
      <t>ケンリツ</t>
    </rPh>
    <rPh sb="2" eb="4">
      <t>ホコタ</t>
    </rPh>
    <rPh sb="4" eb="6">
      <t>ダイイチ</t>
    </rPh>
    <rPh sb="6" eb="8">
      <t>コウコウ</t>
    </rPh>
    <phoneticPr fontId="2"/>
  </si>
  <si>
    <t>..</t>
    <phoneticPr fontId="2"/>
  </si>
  <si>
    <t>レーン
数合計</t>
    <rPh sb="4" eb="5">
      <t>スウ</t>
    </rPh>
    <rPh sb="5" eb="7">
      <t>ゴウケイ</t>
    </rPh>
    <phoneticPr fontId="2"/>
  </si>
  <si>
    <t>対象
人口</t>
    <rPh sb="0" eb="2">
      <t>タイショウ</t>
    </rPh>
    <rPh sb="3" eb="5">
      <t>ジンコウ</t>
    </rPh>
    <phoneticPr fontId="2"/>
  </si>
  <si>
    <t>①</t>
    <phoneticPr fontId="2"/>
  </si>
  <si>
    <t>②</t>
    <phoneticPr fontId="2"/>
  </si>
  <si>
    <t>1レーン
当り
車両数</t>
    <rPh sb="5" eb="6">
      <t>ア</t>
    </rPh>
    <rPh sb="8" eb="10">
      <t>シャリョウ</t>
    </rPh>
    <rPh sb="10" eb="11">
      <t>スウ</t>
    </rPh>
    <phoneticPr fontId="2"/>
  </si>
  <si>
    <t>＊3人/台(バス、乗用車平均）</t>
    <rPh sb="2" eb="3">
      <t>ニン</t>
    </rPh>
    <rPh sb="4" eb="5">
      <t>ダイ</t>
    </rPh>
    <rPh sb="9" eb="12">
      <t>ジョウヨウシャ</t>
    </rPh>
    <rPh sb="12" eb="14">
      <t>ヘイキン</t>
    </rPh>
    <phoneticPr fontId="2"/>
  </si>
  <si>
    <t>*2 1台に</t>
    <rPh sb="4" eb="5">
      <t>ダイ</t>
    </rPh>
    <phoneticPr fontId="2"/>
  </si>
  <si>
    <t>分間必要として</t>
    <rPh sb="0" eb="2">
      <t>フンカン</t>
    </rPh>
    <rPh sb="2" eb="4">
      <t>ヒツヨウ</t>
    </rPh>
    <phoneticPr fontId="2"/>
  </si>
  <si>
    <t>市街地にある野球などの市立競技場</t>
    <rPh sb="0" eb="3">
      <t>シガイチ</t>
    </rPh>
    <rPh sb="6" eb="8">
      <t>ヤキュウ</t>
    </rPh>
    <rPh sb="11" eb="13">
      <t>シリツ</t>
    </rPh>
    <rPh sb="13" eb="16">
      <t>キョウギジョウ</t>
    </rPh>
    <phoneticPr fontId="2"/>
  </si>
  <si>
    <t>↑全レーンの平均値</t>
    <rPh sb="1" eb="2">
      <t>ゼン</t>
    </rPh>
    <rPh sb="6" eb="9">
      <t>ヘイキンチ</t>
    </rPh>
    <phoneticPr fontId="2"/>
  </si>
  <si>
    <t>↓ここを変えると必要時間を自動計算</t>
    <rPh sb="4" eb="5">
      <t>カ</t>
    </rPh>
    <rPh sb="8" eb="10">
      <t>ヒツヨウ</t>
    </rPh>
    <rPh sb="10" eb="12">
      <t>ジカン</t>
    </rPh>
    <rPh sb="13" eb="15">
      <t>ジドウ</t>
    </rPh>
    <rPh sb="15" eb="17">
      <t>ケイサン</t>
    </rPh>
    <phoneticPr fontId="2"/>
  </si>
  <si>
    <t>〇空のえき そ・ら・ら</t>
    <rPh sb="1" eb="2">
      <t>ソラ</t>
    </rPh>
    <phoneticPr fontId="2"/>
  </si>
  <si>
    <t>水郷県民の森</t>
    <rPh sb="0" eb="4">
      <t>スイゴウケンミン</t>
    </rPh>
    <rPh sb="5" eb="6">
      <t>モリ</t>
    </rPh>
    <phoneticPr fontId="2"/>
  </si>
  <si>
    <t>常陸大宮市美和支所（№14と兼用）</t>
    <rPh sb="0" eb="5">
      <t>ヒタチオオミヤシ</t>
    </rPh>
    <rPh sb="5" eb="7">
      <t>ミワ</t>
    </rPh>
    <rPh sb="7" eb="9">
      <t>シショ</t>
    </rPh>
    <rPh sb="14" eb="16">
      <t>ケンヨウ</t>
    </rPh>
    <phoneticPr fontId="2"/>
  </si>
  <si>
    <t>衛生センター：し尿処理場</t>
    <rPh sb="0" eb="2">
      <t>エイセイ</t>
    </rPh>
    <rPh sb="8" eb="9">
      <t>ニョウ</t>
    </rPh>
    <rPh sb="9" eb="12">
      <t>ショリジョウ</t>
    </rPh>
    <phoneticPr fontId="2"/>
  </si>
  <si>
    <t>（１）</t>
    <phoneticPr fontId="2"/>
  </si>
  <si>
    <t>〇道の駅みわ</t>
    <rPh sb="1" eb="2">
      <t>ミチ</t>
    </rPh>
    <rPh sb="3" eb="4">
      <t>エキ</t>
    </rPh>
    <phoneticPr fontId="2"/>
  </si>
  <si>
    <t>物産センターかざぐるま</t>
    <rPh sb="0" eb="2">
      <t>ブッサン</t>
    </rPh>
    <phoneticPr fontId="2"/>
  </si>
  <si>
    <t>追加　2021/8/11</t>
    <rPh sb="0" eb="2">
      <t>ツイカ</t>
    </rPh>
    <phoneticPr fontId="2"/>
  </si>
  <si>
    <t>追加　2022/4/28</t>
    <rPh sb="0" eb="2">
      <t>ツイカ</t>
    </rPh>
    <phoneticPr fontId="2"/>
  </si>
  <si>
    <t>場所変更　2022/4/28</t>
    <rPh sb="0" eb="4">
      <t>バショヘンコウ</t>
    </rPh>
    <phoneticPr fontId="2"/>
  </si>
  <si>
    <t>（全車両検査）必要時間 *2</t>
    <rPh sb="1" eb="2">
      <t>ゼン</t>
    </rPh>
    <rPh sb="2" eb="4">
      <t>シャリョウ</t>
    </rPh>
    <rPh sb="4" eb="6">
      <t>ケンサ</t>
    </rPh>
    <rPh sb="7" eb="9">
      <t>ヒツヨウ</t>
    </rPh>
    <rPh sb="9" eb="11">
      <t>ジカン</t>
    </rPh>
    <phoneticPr fontId="2"/>
  </si>
  <si>
    <t>対象
車両数
(見込）*1</t>
    <rPh sb="0" eb="2">
      <t>タイショウ</t>
    </rPh>
    <rPh sb="3" eb="5">
      <t>シャリョウ</t>
    </rPh>
    <rPh sb="5" eb="6">
      <t>スウ</t>
    </rPh>
    <rPh sb="8" eb="10">
      <t>ミコ</t>
    </rPh>
    <phoneticPr fontId="2"/>
  </si>
  <si>
    <t>必要
要員数</t>
    <rPh sb="0" eb="2">
      <t>ヒツヨウ</t>
    </rPh>
    <rPh sb="3" eb="5">
      <t>ヨウイン</t>
    </rPh>
    <rPh sb="5" eb="6">
      <t>スウ</t>
    </rPh>
    <phoneticPr fontId="2"/>
  </si>
  <si>
    <t>笠間市安居＝旧岩間</t>
    <phoneticPr fontId="2"/>
  </si>
  <si>
    <t>〇城里町衛生ｾﾝﾀｰ・物産ｾﾝﾀｰ山桜</t>
    <rPh sb="1" eb="4">
      <t>シロサトマチ</t>
    </rPh>
    <rPh sb="4" eb="6">
      <t>エイセイ</t>
    </rPh>
    <rPh sb="11" eb="13">
      <t>ブッサン</t>
    </rPh>
    <rPh sb="17" eb="18">
      <t>ヤマ</t>
    </rPh>
    <rPh sb="18" eb="19">
      <t>サクラ</t>
    </rPh>
    <phoneticPr fontId="2"/>
  </si>
  <si>
    <t>車両用ゲート型モニターを使用　</t>
    <rPh sb="12" eb="14">
      <t>シヨウ</t>
    </rPh>
    <phoneticPr fontId="2"/>
  </si>
  <si>
    <t>★PAZは「放射性物質放出前に避難する」という建前で検査対象外としている</t>
    <phoneticPr fontId="2"/>
  </si>
  <si>
    <t>・2020年3月25日に茨城県が発表したデータをもとに項目を付加した(黄色塗）</t>
    <rPh sb="5" eb="6">
      <t>ネン</t>
    </rPh>
    <rPh sb="7" eb="8">
      <t>ガツ</t>
    </rPh>
    <rPh sb="10" eb="11">
      <t>ニチ</t>
    </rPh>
    <rPh sb="12" eb="15">
      <t>イバラキケン</t>
    </rPh>
    <rPh sb="16" eb="18">
      <t>ハッピョウ</t>
    </rPh>
    <rPh sb="27" eb="29">
      <t>コウモク</t>
    </rPh>
    <rPh sb="30" eb="32">
      <t>フカ</t>
    </rPh>
    <rPh sb="35" eb="37">
      <t>キイロ</t>
    </rPh>
    <rPh sb="37" eb="38">
      <t>ヌリ</t>
    </rPh>
    <phoneticPr fontId="2"/>
  </si>
  <si>
    <t>・2021年8月11日に茨城県が追加発表したデータをもとに、訂正</t>
    <rPh sb="5" eb="6">
      <t>ネン</t>
    </rPh>
    <rPh sb="7" eb="8">
      <t>ガツ</t>
    </rPh>
    <rPh sb="10" eb="11">
      <t>ニチ</t>
    </rPh>
    <rPh sb="12" eb="15">
      <t>イバラキケン</t>
    </rPh>
    <rPh sb="16" eb="18">
      <t>ツイカ</t>
    </rPh>
    <rPh sb="18" eb="20">
      <t>ハッピョウ</t>
    </rPh>
    <rPh sb="30" eb="32">
      <t>テイセイ</t>
    </rPh>
    <phoneticPr fontId="2"/>
  </si>
  <si>
    <t>・2022年4月28日に茨城県が追加発表したデータをもとに、訂正</t>
    <rPh sb="5" eb="6">
      <t>ネン</t>
    </rPh>
    <rPh sb="7" eb="8">
      <t>ガツ</t>
    </rPh>
    <rPh sb="10" eb="11">
      <t>ニチ</t>
    </rPh>
    <rPh sb="12" eb="15">
      <t>イバラキケン</t>
    </rPh>
    <rPh sb="16" eb="18">
      <t>ツイカ</t>
    </rPh>
    <rPh sb="18" eb="20">
      <t>ハッピョウ</t>
    </rPh>
    <rPh sb="30" eb="32">
      <t>テイセイ</t>
    </rPh>
    <phoneticPr fontId="2"/>
  </si>
  <si>
    <t>・2023年8月茨城県が発表した「避難退域時検査及び簡易除染実施マニュアル」に記載されている、必要な要員数をもとに、要員数を追加</t>
    <rPh sb="5" eb="6">
      <t>ネン</t>
    </rPh>
    <rPh sb="7" eb="8">
      <t>ガツ</t>
    </rPh>
    <rPh sb="8" eb="11">
      <t>イバラキケン</t>
    </rPh>
    <rPh sb="12" eb="14">
      <t>ハッピョウ</t>
    </rPh>
    <rPh sb="39" eb="41">
      <t>キサイ</t>
    </rPh>
    <rPh sb="47" eb="49">
      <t>ヒツヨウ</t>
    </rPh>
    <rPh sb="50" eb="52">
      <t>ヨウイン</t>
    </rPh>
    <rPh sb="52" eb="53">
      <t>スウ</t>
    </rPh>
    <rPh sb="58" eb="61">
      <t>ヨウインスウ</t>
    </rPh>
    <rPh sb="62" eb="64">
      <t>ツイカ</t>
    </rPh>
    <phoneticPr fontId="2"/>
  </si>
  <si>
    <t>　　　　　　　　　　　　　　　　　＋住民確認検査及び携行物品検査並びに簡易除染チーム8名）×レーン＝5名＋29名×レーン数</t>
    <rPh sb="60" eb="61">
      <t>スウ</t>
    </rPh>
    <phoneticPr fontId="2"/>
  </si>
  <si>
    <r>
      <t>〇高萩ユーフィールド</t>
    </r>
    <r>
      <rPr>
        <sz val="9"/>
        <rFont val="ＭＳ Ｐゴシック"/>
        <family val="3"/>
        <charset val="128"/>
      </rPr>
      <t>(旧君田小中学校）</t>
    </r>
    <rPh sb="1" eb="3">
      <t>タカハギ</t>
    </rPh>
    <rPh sb="11" eb="12">
      <t>キュウ</t>
    </rPh>
    <rPh sb="12" eb="14">
      <t>キミダ</t>
    </rPh>
    <rPh sb="14" eb="18">
      <t>ショウチュウガッコウ</t>
    </rPh>
    <phoneticPr fontId="2"/>
  </si>
  <si>
    <t>計</t>
    <rPh sb="0" eb="1">
      <t>ケイ</t>
    </rPh>
    <phoneticPr fontId="2"/>
  </si>
  <si>
    <t>山間にあるキャンプ場</t>
    <rPh sb="0" eb="2">
      <t>サンカン</t>
    </rPh>
    <rPh sb="9" eb="10">
      <t>ジョウ</t>
    </rPh>
    <phoneticPr fontId="2"/>
  </si>
  <si>
    <t>　　　要員：責任者2名＋交通誘導等3名＋(車両指定箇所検査6名＋車両確認検査及び簡易除染12名＋住民指定箇所検査3名</t>
    <rPh sb="3" eb="5">
      <t>ヨウイン</t>
    </rPh>
    <phoneticPr fontId="2"/>
  </si>
  <si>
    <t>県農業総合センター</t>
    <phoneticPr fontId="2"/>
  </si>
  <si>
    <t>土浦合同庁舎</t>
    <rPh sb="0" eb="2">
      <t>ツチウラ</t>
    </rPh>
    <rPh sb="2" eb="6">
      <t>ゴウドウチョウシャ</t>
    </rPh>
    <phoneticPr fontId="2"/>
  </si>
  <si>
    <t>24年3月追加</t>
    <rPh sb="2" eb="3">
      <t>ネン</t>
    </rPh>
    <rPh sb="4" eb="5">
      <t>ガツ</t>
    </rPh>
    <rPh sb="5" eb="7">
      <t>ツイカ</t>
    </rPh>
    <phoneticPr fontId="2"/>
  </si>
  <si>
    <r>
      <t>第１常陸野公園</t>
    </r>
    <r>
      <rPr>
        <sz val="9"/>
        <rFont val="ＭＳ Ｐゴシック"/>
        <family val="3"/>
        <charset val="128"/>
      </rPr>
      <t>(かすみがうら市）</t>
    </r>
    <rPh sb="0" eb="1">
      <t>ダイ</t>
    </rPh>
    <rPh sb="2" eb="4">
      <t>ヒタチ</t>
    </rPh>
    <rPh sb="4" eb="5">
      <t>ノ</t>
    </rPh>
    <rPh sb="5" eb="7">
      <t>コウエン</t>
    </rPh>
    <rPh sb="14" eb="15">
      <t>シ</t>
    </rPh>
    <phoneticPr fontId="2"/>
  </si>
  <si>
    <t>サ
ブ
№</t>
    <phoneticPr fontId="2"/>
  </si>
  <si>
    <t>-</t>
    <phoneticPr fontId="2"/>
  </si>
  <si>
    <t>メイン
№</t>
    <phoneticPr fontId="2"/>
  </si>
  <si>
    <t>メイン22か所＋サブ17か所＝39か所</t>
    <rPh sb="6" eb="7">
      <t>ショ</t>
    </rPh>
    <rPh sb="13" eb="14">
      <t>ショ</t>
    </rPh>
    <rPh sb="18" eb="19">
      <t>ショ</t>
    </rPh>
    <phoneticPr fontId="2"/>
  </si>
  <si>
    <r>
      <t>１レーン当たり3,196台だが、多い順では、</t>
    </r>
    <r>
      <rPr>
        <strike/>
        <sz val="9"/>
        <rFont val="ＭＳ Ｐゴシック"/>
        <family val="3"/>
        <charset val="128"/>
      </rPr>
      <t>№１（友部、岩間方面）が5977台</t>
    </r>
    <r>
      <rPr>
        <sz val="9"/>
        <rFont val="ＭＳ Ｐゴシック"/>
        <family val="3"/>
        <charset val="128"/>
      </rPr>
      <t>№3(笠間方面）が5019台、最低は、№16（高萩ユーフィールド）80台</t>
    </r>
    <rPh sb="4" eb="5">
      <t>ア</t>
    </rPh>
    <rPh sb="12" eb="13">
      <t>ダイ</t>
    </rPh>
    <rPh sb="16" eb="17">
      <t>オオ</t>
    </rPh>
    <rPh sb="18" eb="19">
      <t>ジュン</t>
    </rPh>
    <rPh sb="25" eb="27">
      <t>トモベ</t>
    </rPh>
    <rPh sb="28" eb="30">
      <t>イワマ</t>
    </rPh>
    <rPh sb="30" eb="32">
      <t>ホウメン</t>
    </rPh>
    <rPh sb="38" eb="39">
      <t>ダイ</t>
    </rPh>
    <rPh sb="42" eb="46">
      <t>カサマホウメン</t>
    </rPh>
    <rPh sb="52" eb="53">
      <t>ダイ</t>
    </rPh>
    <rPh sb="54" eb="56">
      <t>サイテイ</t>
    </rPh>
    <rPh sb="62" eb="64">
      <t>タカハギ</t>
    </rPh>
    <rPh sb="74" eb="75">
      <t>ダイ</t>
    </rPh>
    <phoneticPr fontId="2"/>
  </si>
  <si>
    <t>　№13、14は、相互調整するということのようだ。</t>
    <phoneticPr fontId="2"/>
  </si>
  <si>
    <t>2024年3月29日訂正</t>
    <rPh sb="4" eb="5">
      <t>ネン</t>
    </rPh>
    <rPh sb="6" eb="7">
      <t>ガツ</t>
    </rPh>
    <rPh sb="9" eb="10">
      <t>ニチ</t>
    </rPh>
    <rPh sb="10" eb="12">
      <t>テイセイ</t>
    </rPh>
    <phoneticPr fontId="2"/>
  </si>
  <si>
    <t>・2024年3月茨城県が追加発表した2箇所(土浦合同庁舎、第1常陸野公園)を追加</t>
    <rPh sb="5" eb="6">
      <t>ネン</t>
    </rPh>
    <rPh sb="7" eb="8">
      <t>ガツ</t>
    </rPh>
    <rPh sb="8" eb="11">
      <t>イバラキケン</t>
    </rPh>
    <rPh sb="12" eb="16">
      <t>ツイカハッピョウ</t>
    </rPh>
    <rPh sb="19" eb="21">
      <t>カショ</t>
    </rPh>
    <rPh sb="22" eb="24">
      <t>ツチウラ</t>
    </rPh>
    <rPh sb="24" eb="28">
      <t>ゴウドウチョウシャ</t>
    </rPh>
    <rPh sb="29" eb="30">
      <t>ダイ</t>
    </rPh>
    <rPh sb="31" eb="33">
      <t>ヒタチ</t>
    </rPh>
    <rPh sb="33" eb="34">
      <t>ノ</t>
    </rPh>
    <rPh sb="34" eb="36">
      <t>コウエン</t>
    </rPh>
    <rPh sb="38" eb="40">
      <t>ツイカ</t>
    </rPh>
    <phoneticPr fontId="2"/>
  </si>
  <si>
    <t>東海第二原発 避難退域時検査（汚染検査場所）処理時間等推定</t>
    <rPh sb="7" eb="14">
      <t>ヒナンタイイキジケンサ</t>
    </rPh>
    <rPh sb="15" eb="17">
      <t>オセン</t>
    </rPh>
    <rPh sb="17" eb="19">
      <t>ケンサ</t>
    </rPh>
    <rPh sb="19" eb="21">
      <t>バショ</t>
    </rPh>
    <rPh sb="22" eb="26">
      <t>ショリジカン</t>
    </rPh>
    <rPh sb="26" eb="27">
      <t>トウ</t>
    </rPh>
    <rPh sb="27" eb="29">
      <t>スイテイ</t>
    </rPh>
    <phoneticPr fontId="2"/>
  </si>
  <si>
    <t>③</t>
    <phoneticPr fontId="2"/>
  </si>
  <si>
    <t>④</t>
    <phoneticPr fontId="2"/>
  </si>
  <si>
    <t>⑤</t>
    <phoneticPr fontId="2"/>
  </si>
  <si>
    <t>㉒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</si>
  <si>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</si>
  <si>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</si>
  <si>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</si>
  <si>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</si>
  <si>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</si>
  <si>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</si>
  <si>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</si>
  <si>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</si>
  <si>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</si>
  <si>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</si>
  <si>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</si>
  <si>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</si>
  <si>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</si>
  <si>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</si>
  <si>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</si>
  <si>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</si>
  <si>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内閣府の避難時間推計ガイダンスの想定は「３分／台」。ワイパー部分はGM管を当てることを想定していなかったので甘い。</t>
    <rPh sb="16" eb="18">
      <t>ソウテイ</t>
    </rPh>
    <rPh sb="23" eb="24">
      <t>ダイ</t>
    </rPh>
    <rPh sb="30" eb="32">
      <t>ブブン</t>
    </rPh>
    <rPh sb="35" eb="36">
      <t>カン</t>
    </rPh>
    <rPh sb="37" eb="38">
      <t>ア</t>
    </rPh>
    <rPh sb="43" eb="45">
      <t>ソウテイ</t>
    </rPh>
    <rPh sb="54" eb="55">
      <t>アマ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</si>
</sst>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.0;[Red]\-#,##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D9FFD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7" fillId="0" borderId="0" xfId="1" applyFont="1" applyFill="1" applyAlignment="1">
      <alignment horizontal="right" vertical="center"/>
    </xf>
    <xf numFmtId="176" fontId="3" fillId="0" borderId="0" xfId="1" applyNumberFormat="1" applyFont="1" applyFill="1" applyAlignment="1">
      <alignment horizontal="lef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0" fontId="3" fillId="2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38" fontId="3" fillId="2" borderId="1" xfId="1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176" fontId="3" fillId="0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7" fillId="0" borderId="1" xfId="0" applyFont="1" applyBorder="1">
      <alignment vertical="center"/>
    </xf>
    <xf numFmtId="0" fontId="3" fillId="0" borderId="0" xfId="0" applyFont="1" applyAlignment="1">
      <alignment vertical="top"/>
    </xf>
    <xf numFmtId="38" fontId="5" fillId="2" borderId="0" xfId="1" applyFont="1" applyFill="1" applyAlignment="1">
      <alignment horizontal="right" vertical="center"/>
    </xf>
    <xf numFmtId="0" fontId="2" fillId="0" borderId="1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right" vertical="center"/>
    </xf>
    <xf numFmtId="31" fontId="7" fillId="0" borderId="1" xfId="0" applyNumberFormat="1" applyFont="1" applyBorder="1">
      <alignment vertical="center"/>
    </xf>
    <xf numFmtId="0" fontId="5" fillId="0" borderId="0" xfId="0" applyFont="1" applyAlignment="1">
      <alignment vertical="top"/>
    </xf>
    <xf numFmtId="38" fontId="5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center" vertical="center" wrapText="1"/>
    </xf>
    <xf numFmtId="38" fontId="5" fillId="2" borderId="0" xfId="1" applyFont="1" applyFill="1" applyAlignment="1">
      <alignment horizontal="left" vertical="center"/>
    </xf>
    <xf numFmtId="38" fontId="5" fillId="3" borderId="0" xfId="1" applyFont="1" applyFill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40" fontId="8" fillId="3" borderId="0" xfId="1" applyNumberFormat="1" applyFont="1" applyFill="1" applyAlignment="1">
      <alignment horizontal="right" vertical="center"/>
    </xf>
    <xf numFmtId="38" fontId="3" fillId="2" borderId="0" xfId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38" fontId="3" fillId="4" borderId="1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3" fillId="0" borderId="0" xfId="1" applyFont="1" applyFill="1" applyBorder="1" applyAlignment="1">
      <alignment horizontal="left" vertical="center"/>
    </xf>
    <xf numFmtId="177" fontId="11" fillId="2" borderId="0" xfId="1" applyNumberFormat="1" applyFont="1" applyFill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top"/>
    </xf>
    <xf numFmtId="0" fontId="3" fillId="5" borderId="1" xfId="0" applyFont="1" applyFill="1" applyBorder="1">
      <alignment vertical="center"/>
    </xf>
    <xf numFmtId="0" fontId="3" fillId="5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justify" vertical="center"/>
    </xf>
    <xf numFmtId="0" fontId="3" fillId="5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right" vertical="center"/>
    </xf>
    <xf numFmtId="0" fontId="3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justify" vertical="center"/>
    </xf>
    <xf numFmtId="0" fontId="14" fillId="0" borderId="1" xfId="0" applyFont="1" applyBorder="1">
      <alignment vertical="center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38" fontId="3" fillId="2" borderId="3" xfId="1" applyFont="1" applyFill="1" applyBorder="1" applyAlignment="1">
      <alignment horizontal="right" vertical="center"/>
    </xf>
    <xf numFmtId="38" fontId="3" fillId="2" borderId="5" xfId="1" applyFont="1" applyFill="1" applyBorder="1" applyAlignment="1">
      <alignment horizontal="right" vertical="center"/>
    </xf>
    <xf numFmtId="38" fontId="3" fillId="2" borderId="4" xfId="1" applyFont="1" applyFill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2" borderId="3" xfId="1" applyFont="1" applyFill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3" fillId="2" borderId="4" xfId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D9FFD9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topLeftCell="A39" zoomScale="140" zoomScaleNormal="140" workbookViewId="0">
      <selection activeCell="I63" sqref="I63"/>
    </sheetView>
  </sheetViews>
  <sheetFormatPr defaultColWidth="8.90625" defaultRowHeight="12" x14ac:dyDescent="0.2"/>
  <cols>
    <col min="1" max="1" width="0.36328125" style="5" customWidth="1"/>
    <col min="2" max="3" width="2.7265625" style="4" customWidth="1"/>
    <col min="4" max="4" width="32.26953125" style="5" customWidth="1"/>
    <col min="5" max="5" width="6.08984375" style="4" customWidth="1"/>
    <col min="6" max="6" width="6.54296875" style="5" customWidth="1"/>
    <col min="7" max="7" width="6.54296875" style="4" hidden="1" customWidth="1"/>
    <col min="8" max="8" width="7.36328125" style="16" customWidth="1"/>
    <col min="9" max="9" width="7.453125" style="16" customWidth="1"/>
    <col min="10" max="10" width="7.1796875" style="20" customWidth="1"/>
    <col min="11" max="11" width="7.6328125" style="16" customWidth="1"/>
    <col min="12" max="12" width="6.26953125" style="16" customWidth="1"/>
    <col min="13" max="13" width="19.90625" style="5" customWidth="1"/>
    <col min="14" max="16384" width="8.90625" style="5"/>
  </cols>
  <sheetData>
    <row r="1" spans="2:13" ht="3.65" customHeight="1" x14ac:dyDescent="0.2"/>
    <row r="2" spans="2:13" ht="16.5" customHeight="1" x14ac:dyDescent="0.2">
      <c r="B2" s="83" t="s">
        <v>85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2:13" ht="12.5" customHeight="1" x14ac:dyDescent="0.2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6" t="s">
        <v>83</v>
      </c>
    </row>
    <row r="4" spans="2:13" ht="5" customHeight="1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2:13" ht="12" customHeight="1" x14ac:dyDescent="0.2">
      <c r="B5" s="39" t="s">
        <v>64</v>
      </c>
      <c r="C5" s="39"/>
      <c r="H5" s="18"/>
      <c r="J5" s="48"/>
      <c r="K5" s="44" t="s">
        <v>46</v>
      </c>
      <c r="L5" s="44"/>
      <c r="M5" s="49"/>
    </row>
    <row r="6" spans="2:13" ht="12" customHeight="1" x14ac:dyDescent="0.2">
      <c r="B6" s="39" t="s">
        <v>65</v>
      </c>
      <c r="C6" s="39"/>
      <c r="D6" s="32"/>
      <c r="H6" s="18"/>
      <c r="J6" s="33" t="s">
        <v>42</v>
      </c>
      <c r="K6" s="54">
        <v>6</v>
      </c>
      <c r="L6" s="44" t="s">
        <v>43</v>
      </c>
      <c r="M6" s="30"/>
    </row>
    <row r="7" spans="2:13" ht="12" customHeight="1" x14ac:dyDescent="0.2">
      <c r="B7" s="39" t="s">
        <v>66</v>
      </c>
      <c r="C7" s="39"/>
      <c r="D7" s="32"/>
      <c r="H7" s="18"/>
      <c r="J7" s="45"/>
      <c r="K7" s="47"/>
      <c r="L7" s="47"/>
      <c r="M7" s="46"/>
    </row>
    <row r="8" spans="2:13" ht="12" customHeight="1" x14ac:dyDescent="0.2">
      <c r="B8" s="39" t="s">
        <v>67</v>
      </c>
      <c r="C8" s="39"/>
      <c r="D8" s="32"/>
      <c r="H8" s="18"/>
      <c r="J8" s="45"/>
      <c r="K8" s="47"/>
      <c r="L8" s="47"/>
      <c r="M8" s="46"/>
    </row>
    <row r="9" spans="2:13" ht="11.5" customHeight="1" x14ac:dyDescent="0.2">
      <c r="B9" s="39" t="s">
        <v>72</v>
      </c>
      <c r="C9" s="39"/>
      <c r="D9" s="32"/>
      <c r="H9" s="18"/>
      <c r="J9" s="45"/>
      <c r="K9" s="47"/>
      <c r="L9" s="47"/>
      <c r="M9" s="46"/>
    </row>
    <row r="10" spans="2:13" ht="11.5" customHeight="1" x14ac:dyDescent="0.2">
      <c r="B10" s="39" t="s">
        <v>68</v>
      </c>
      <c r="C10" s="39"/>
      <c r="D10" s="32"/>
      <c r="H10" s="18"/>
      <c r="J10" s="45"/>
      <c r="K10" s="47"/>
      <c r="L10" s="47"/>
      <c r="M10" s="46"/>
    </row>
    <row r="11" spans="2:13" ht="13.5" customHeight="1" x14ac:dyDescent="0.2">
      <c r="B11" s="39" t="s">
        <v>84</v>
      </c>
      <c r="C11" s="39"/>
      <c r="D11" s="32"/>
      <c r="H11" s="18"/>
      <c r="J11" s="45"/>
      <c r="K11" s="47"/>
      <c r="L11" s="47"/>
      <c r="M11" s="46"/>
    </row>
    <row r="12" spans="2:13" ht="4" customHeight="1" x14ac:dyDescent="0.2">
      <c r="B12" s="39"/>
      <c r="C12" s="39"/>
      <c r="D12" s="32"/>
      <c r="H12" s="18"/>
      <c r="J12" s="45"/>
      <c r="K12" s="47"/>
      <c r="L12" s="47"/>
      <c r="M12" s="46"/>
    </row>
    <row r="13" spans="2:13" ht="44" x14ac:dyDescent="0.2">
      <c r="B13" s="41" t="s">
        <v>79</v>
      </c>
      <c r="C13" s="41" t="s">
        <v>77</v>
      </c>
      <c r="D13" s="7" t="s">
        <v>1</v>
      </c>
      <c r="E13" s="41" t="s">
        <v>2</v>
      </c>
      <c r="F13" s="42" t="s">
        <v>36</v>
      </c>
      <c r="G13" s="41" t="s">
        <v>3</v>
      </c>
      <c r="H13" s="43" t="s">
        <v>37</v>
      </c>
      <c r="I13" s="43" t="s">
        <v>58</v>
      </c>
      <c r="J13" s="40" t="s">
        <v>40</v>
      </c>
      <c r="K13" s="40" t="s">
        <v>57</v>
      </c>
      <c r="L13" s="40" t="s">
        <v>59</v>
      </c>
      <c r="M13" s="1" t="s">
        <v>0</v>
      </c>
    </row>
    <row r="14" spans="2:13" ht="15" customHeight="1" x14ac:dyDescent="0.2">
      <c r="B14" s="65" t="s">
        <v>38</v>
      </c>
      <c r="C14" s="58"/>
      <c r="D14" s="57" t="s">
        <v>4</v>
      </c>
      <c r="E14" s="6">
        <v>5</v>
      </c>
      <c r="F14" s="71">
        <f>SUM(E14:E19)</f>
        <v>18</v>
      </c>
      <c r="G14" s="74">
        <v>25</v>
      </c>
      <c r="H14" s="77">
        <v>223957</v>
      </c>
      <c r="I14" s="77">
        <v>77696</v>
      </c>
      <c r="J14" s="80">
        <f>I14/+F14</f>
        <v>4316.4444444444443</v>
      </c>
      <c r="K14" s="68">
        <f>J14*$K$6/60</f>
        <v>431.64444444444439</v>
      </c>
      <c r="L14" s="27">
        <f t="shared" ref="L14:L41" si="0">5+E14*29</f>
        <v>150</v>
      </c>
      <c r="M14" s="2"/>
    </row>
    <row r="15" spans="2:13" ht="15" customHeight="1" x14ac:dyDescent="0.2">
      <c r="B15" s="67"/>
      <c r="C15" s="61">
        <v>1</v>
      </c>
      <c r="D15" s="62" t="s">
        <v>5</v>
      </c>
      <c r="E15" s="6">
        <v>5</v>
      </c>
      <c r="F15" s="72"/>
      <c r="G15" s="75"/>
      <c r="H15" s="78"/>
      <c r="I15" s="78"/>
      <c r="J15" s="81"/>
      <c r="K15" s="69"/>
      <c r="L15" s="27">
        <f t="shared" si="0"/>
        <v>150</v>
      </c>
      <c r="M15" s="2"/>
    </row>
    <row r="16" spans="2:13" ht="15" customHeight="1" x14ac:dyDescent="0.2">
      <c r="B16" s="67"/>
      <c r="C16" s="61">
        <v>2</v>
      </c>
      <c r="D16" s="62" t="s">
        <v>6</v>
      </c>
      <c r="E16" s="6">
        <v>2</v>
      </c>
      <c r="F16" s="72"/>
      <c r="G16" s="75"/>
      <c r="H16" s="78"/>
      <c r="I16" s="78"/>
      <c r="J16" s="81"/>
      <c r="K16" s="69"/>
      <c r="L16" s="27">
        <f t="shared" si="0"/>
        <v>63</v>
      </c>
      <c r="M16" s="2"/>
    </row>
    <row r="17" spans="2:13" ht="15" customHeight="1" x14ac:dyDescent="0.2">
      <c r="B17" s="67"/>
      <c r="C17" s="61">
        <v>3</v>
      </c>
      <c r="D17" s="62" t="s">
        <v>73</v>
      </c>
      <c r="E17" s="6">
        <v>1</v>
      </c>
      <c r="F17" s="72"/>
      <c r="G17" s="75"/>
      <c r="H17" s="78"/>
      <c r="I17" s="78"/>
      <c r="J17" s="81"/>
      <c r="K17" s="69"/>
      <c r="L17" s="27">
        <f t="shared" si="0"/>
        <v>34</v>
      </c>
      <c r="M17" s="31" t="s">
        <v>60</v>
      </c>
    </row>
    <row r="18" spans="2:13" ht="15" customHeight="1" x14ac:dyDescent="0.2">
      <c r="B18" s="67"/>
      <c r="C18" s="61">
        <v>4</v>
      </c>
      <c r="D18" s="62" t="s">
        <v>74</v>
      </c>
      <c r="E18" s="6">
        <v>2</v>
      </c>
      <c r="F18" s="72"/>
      <c r="G18" s="75"/>
      <c r="H18" s="78"/>
      <c r="I18" s="78"/>
      <c r="J18" s="81"/>
      <c r="K18" s="69"/>
      <c r="L18" s="27">
        <f t="shared" si="0"/>
        <v>63</v>
      </c>
      <c r="M18" s="64" t="s">
        <v>75</v>
      </c>
    </row>
    <row r="19" spans="2:13" ht="15" customHeight="1" x14ac:dyDescent="0.2">
      <c r="B19" s="66"/>
      <c r="C19" s="61">
        <v>5</v>
      </c>
      <c r="D19" s="62" t="s">
        <v>76</v>
      </c>
      <c r="E19" s="6">
        <v>3</v>
      </c>
      <c r="F19" s="73"/>
      <c r="G19" s="76"/>
      <c r="H19" s="79"/>
      <c r="I19" s="79"/>
      <c r="J19" s="82"/>
      <c r="K19" s="70"/>
      <c r="L19" s="27">
        <f t="shared" si="0"/>
        <v>92</v>
      </c>
      <c r="M19" s="64" t="s">
        <v>75</v>
      </c>
    </row>
    <row r="20" spans="2:13" ht="15" customHeight="1" x14ac:dyDescent="0.2">
      <c r="B20" s="65" t="s">
        <v>39</v>
      </c>
      <c r="C20" s="58"/>
      <c r="D20" s="57" t="s">
        <v>15</v>
      </c>
      <c r="E20" s="6">
        <v>5</v>
      </c>
      <c r="F20" s="71">
        <f>SUM(E20:E23)</f>
        <v>13</v>
      </c>
      <c r="G20" s="74">
        <v>26</v>
      </c>
      <c r="H20" s="77">
        <v>181723</v>
      </c>
      <c r="I20" s="77">
        <v>63063</v>
      </c>
      <c r="J20" s="80">
        <f>I20/+F20</f>
        <v>4851</v>
      </c>
      <c r="K20" s="68">
        <f>J20*$K$6/60</f>
        <v>485.1</v>
      </c>
      <c r="L20" s="27">
        <f t="shared" si="0"/>
        <v>150</v>
      </c>
      <c r="M20" s="2"/>
    </row>
    <row r="21" spans="2:13" ht="15" customHeight="1" x14ac:dyDescent="0.2">
      <c r="B21" s="67"/>
      <c r="C21" s="61">
        <v>6</v>
      </c>
      <c r="D21" s="63" t="s">
        <v>7</v>
      </c>
      <c r="E21" s="6">
        <v>3</v>
      </c>
      <c r="F21" s="72"/>
      <c r="G21" s="75"/>
      <c r="H21" s="78"/>
      <c r="I21" s="78"/>
      <c r="J21" s="81"/>
      <c r="K21" s="69"/>
      <c r="L21" s="27">
        <f t="shared" si="0"/>
        <v>92</v>
      </c>
      <c r="M21" s="2"/>
    </row>
    <row r="22" spans="2:13" ht="15" customHeight="1" x14ac:dyDescent="0.2">
      <c r="B22" s="67"/>
      <c r="C22" s="61">
        <v>7</v>
      </c>
      <c r="D22" s="63" t="s">
        <v>8</v>
      </c>
      <c r="E22" s="6">
        <v>3</v>
      </c>
      <c r="F22" s="72"/>
      <c r="G22" s="75"/>
      <c r="H22" s="78"/>
      <c r="I22" s="78"/>
      <c r="J22" s="81"/>
      <c r="K22" s="69"/>
      <c r="L22" s="27">
        <f t="shared" si="0"/>
        <v>92</v>
      </c>
      <c r="M22" s="2"/>
    </row>
    <row r="23" spans="2:13" ht="15" customHeight="1" x14ac:dyDescent="0.2">
      <c r="B23" s="66"/>
      <c r="C23" s="61">
        <v>8</v>
      </c>
      <c r="D23" s="63" t="s">
        <v>9</v>
      </c>
      <c r="E23" s="6">
        <v>2</v>
      </c>
      <c r="F23" s="73"/>
      <c r="G23" s="76"/>
      <c r="H23" s="79"/>
      <c r="I23" s="79"/>
      <c r="J23" s="82"/>
      <c r="K23" s="70"/>
      <c r="L23" s="27">
        <f t="shared" si="0"/>
        <v>63</v>
      </c>
      <c r="M23" s="34" t="s">
        <v>44</v>
      </c>
    </row>
    <row r="24" spans="2:13" ht="15" customHeight="1" x14ac:dyDescent="0.2">
      <c r="B24" s="65" t="s">
        <v>86</v>
      </c>
      <c r="C24" s="58"/>
      <c r="D24" s="57" t="s">
        <v>14</v>
      </c>
      <c r="E24" s="6">
        <v>5</v>
      </c>
      <c r="F24" s="71">
        <f>SUM(E24:E27)</f>
        <v>13</v>
      </c>
      <c r="G24" s="74">
        <v>27</v>
      </c>
      <c r="H24" s="77">
        <v>188044</v>
      </c>
      <c r="I24" s="77">
        <v>65243</v>
      </c>
      <c r="J24" s="80">
        <f>I24/+F24</f>
        <v>5018.6923076923076</v>
      </c>
      <c r="K24" s="68">
        <f>J24*$K$6/60</f>
        <v>501.86923076923074</v>
      </c>
      <c r="L24" s="27">
        <f t="shared" si="0"/>
        <v>150</v>
      </c>
      <c r="M24" s="2"/>
    </row>
    <row r="25" spans="2:13" ht="15" customHeight="1" x14ac:dyDescent="0.2">
      <c r="B25" s="67"/>
      <c r="C25" s="61">
        <v>9</v>
      </c>
      <c r="D25" s="63" t="s">
        <v>10</v>
      </c>
      <c r="E25" s="6">
        <v>3</v>
      </c>
      <c r="F25" s="72"/>
      <c r="G25" s="75"/>
      <c r="H25" s="78"/>
      <c r="I25" s="78"/>
      <c r="J25" s="81"/>
      <c r="K25" s="69"/>
      <c r="L25" s="27">
        <f t="shared" si="0"/>
        <v>92</v>
      </c>
      <c r="M25" s="8"/>
    </row>
    <row r="26" spans="2:13" ht="15" customHeight="1" x14ac:dyDescent="0.2">
      <c r="B26" s="67"/>
      <c r="C26" s="61">
        <v>10</v>
      </c>
      <c r="D26" s="62" t="s">
        <v>11</v>
      </c>
      <c r="E26" s="6">
        <v>2</v>
      </c>
      <c r="F26" s="72"/>
      <c r="G26" s="75"/>
      <c r="H26" s="78"/>
      <c r="I26" s="78"/>
      <c r="J26" s="81"/>
      <c r="K26" s="69"/>
      <c r="L26" s="27">
        <f t="shared" si="0"/>
        <v>63</v>
      </c>
      <c r="M26" s="2"/>
    </row>
    <row r="27" spans="2:13" ht="15" customHeight="1" x14ac:dyDescent="0.2">
      <c r="B27" s="66"/>
      <c r="C27" s="61">
        <v>11</v>
      </c>
      <c r="D27" s="62" t="s">
        <v>12</v>
      </c>
      <c r="E27" s="6">
        <v>3</v>
      </c>
      <c r="F27" s="73"/>
      <c r="G27" s="76"/>
      <c r="H27" s="79"/>
      <c r="I27" s="79"/>
      <c r="J27" s="82"/>
      <c r="K27" s="70"/>
      <c r="L27" s="27">
        <f t="shared" si="0"/>
        <v>92</v>
      </c>
      <c r="M27" s="2"/>
    </row>
    <row r="28" spans="2:13" ht="15" customHeight="1" x14ac:dyDescent="0.2">
      <c r="B28" s="56" t="s">
        <v>87</v>
      </c>
      <c r="C28" s="58"/>
      <c r="D28" s="57" t="s">
        <v>13</v>
      </c>
      <c r="E28" s="6">
        <v>1</v>
      </c>
      <c r="F28" s="23">
        <v>1</v>
      </c>
      <c r="G28" s="6">
        <v>1</v>
      </c>
      <c r="H28" s="13">
        <v>2209</v>
      </c>
      <c r="I28" s="13">
        <v>767</v>
      </c>
      <c r="J28" s="25">
        <f>I28/+F28</f>
        <v>767</v>
      </c>
      <c r="K28" s="26">
        <f>J28*$K$6/60</f>
        <v>76.7</v>
      </c>
      <c r="L28" s="27">
        <f t="shared" si="0"/>
        <v>34</v>
      </c>
      <c r="M28" s="2"/>
    </row>
    <row r="29" spans="2:13" ht="15" customHeight="1" x14ac:dyDescent="0.2">
      <c r="B29" s="56" t="s">
        <v>88</v>
      </c>
      <c r="C29" s="58"/>
      <c r="D29" s="57" t="s">
        <v>16</v>
      </c>
      <c r="E29" s="6">
        <v>1</v>
      </c>
      <c r="F29" s="23">
        <v>1</v>
      </c>
      <c r="G29" s="6">
        <v>1</v>
      </c>
      <c r="H29" s="13">
        <v>3034</v>
      </c>
      <c r="I29" s="13">
        <v>1053</v>
      </c>
      <c r="J29" s="25">
        <f t="shared" ref="J29:J30" si="1">I29/+F29</f>
        <v>1053</v>
      </c>
      <c r="K29" s="26">
        <f t="shared" ref="K29:K30" si="2">J29*$K$6/60</f>
        <v>105.3</v>
      </c>
      <c r="L29" s="27">
        <f t="shared" si="0"/>
        <v>34</v>
      </c>
      <c r="M29" s="2"/>
    </row>
    <row r="30" spans="2:13" ht="15" customHeight="1" x14ac:dyDescent="0.2">
      <c r="B30" s="56" t="s">
        <v>90</v>
      </c>
      <c r="C30" s="58"/>
      <c r="D30" s="57" t="s">
        <v>17</v>
      </c>
      <c r="E30" s="6">
        <v>1</v>
      </c>
      <c r="F30" s="23">
        <v>1</v>
      </c>
      <c r="G30" s="6">
        <v>1</v>
      </c>
      <c r="H30" s="13">
        <v>3108</v>
      </c>
      <c r="I30" s="13">
        <v>1079</v>
      </c>
      <c r="J30" s="25">
        <f t="shared" si="1"/>
        <v>1079</v>
      </c>
      <c r="K30" s="26">
        <f t="shared" si="2"/>
        <v>107.9</v>
      </c>
      <c r="L30" s="27">
        <f t="shared" si="0"/>
        <v>34</v>
      </c>
      <c r="M30" s="2"/>
    </row>
    <row r="31" spans="2:13" ht="15" customHeight="1" x14ac:dyDescent="0.2">
      <c r="B31" s="65" t="s">
        <v>91</v>
      </c>
      <c r="C31" s="58"/>
      <c r="D31" s="57" t="s">
        <v>18</v>
      </c>
      <c r="E31" s="6">
        <v>3</v>
      </c>
      <c r="F31" s="84">
        <v>7</v>
      </c>
      <c r="G31" s="74">
        <v>13</v>
      </c>
      <c r="H31" s="77">
        <v>66370</v>
      </c>
      <c r="I31" s="77">
        <v>23033</v>
      </c>
      <c r="J31" s="80">
        <f>I31/F31</f>
        <v>3290.4285714285716</v>
      </c>
      <c r="K31" s="68">
        <f>J31*K6/60</f>
        <v>329.04285714285714</v>
      </c>
      <c r="L31" s="27">
        <f t="shared" si="0"/>
        <v>92</v>
      </c>
      <c r="M31" s="2"/>
    </row>
    <row r="32" spans="2:13" ht="15" customHeight="1" x14ac:dyDescent="0.2">
      <c r="B32" s="66"/>
      <c r="C32" s="61">
        <v>11</v>
      </c>
      <c r="D32" s="62" t="s">
        <v>19</v>
      </c>
      <c r="E32" s="6">
        <v>4</v>
      </c>
      <c r="F32" s="85"/>
      <c r="G32" s="76"/>
      <c r="H32" s="79"/>
      <c r="I32" s="79"/>
      <c r="J32" s="82"/>
      <c r="K32" s="70"/>
      <c r="L32" s="27">
        <f t="shared" si="0"/>
        <v>121</v>
      </c>
      <c r="M32" s="2"/>
    </row>
    <row r="33" spans="2:13" ht="15" customHeight="1" x14ac:dyDescent="0.2">
      <c r="B33" s="65" t="s">
        <v>92</v>
      </c>
      <c r="C33" s="58"/>
      <c r="D33" s="57" t="s">
        <v>20</v>
      </c>
      <c r="E33" s="6">
        <v>4</v>
      </c>
      <c r="F33" s="71">
        <v>12</v>
      </c>
      <c r="G33" s="74">
        <v>15</v>
      </c>
      <c r="H33" s="77">
        <v>47628</v>
      </c>
      <c r="I33" s="77">
        <v>16527</v>
      </c>
      <c r="J33" s="80">
        <f>I33/F33</f>
        <v>1377.25</v>
      </c>
      <c r="K33" s="68">
        <f>J33*K6/60</f>
        <v>137.72499999999999</v>
      </c>
      <c r="L33" s="27">
        <f t="shared" si="0"/>
        <v>121</v>
      </c>
      <c r="M33" s="2"/>
    </row>
    <row r="34" spans="2:13" ht="15" customHeight="1" x14ac:dyDescent="0.2">
      <c r="B34" s="67"/>
      <c r="C34" s="61">
        <v>12</v>
      </c>
      <c r="D34" s="62" t="s">
        <v>21</v>
      </c>
      <c r="E34" s="6">
        <v>4</v>
      </c>
      <c r="F34" s="72"/>
      <c r="G34" s="75"/>
      <c r="H34" s="78"/>
      <c r="I34" s="78"/>
      <c r="J34" s="81"/>
      <c r="K34" s="69"/>
      <c r="L34" s="27">
        <f t="shared" si="0"/>
        <v>121</v>
      </c>
      <c r="M34" s="2"/>
    </row>
    <row r="35" spans="2:13" ht="15" customHeight="1" x14ac:dyDescent="0.2">
      <c r="B35" s="66"/>
      <c r="C35" s="61">
        <v>13</v>
      </c>
      <c r="D35" s="63" t="s">
        <v>22</v>
      </c>
      <c r="E35" s="6">
        <v>4</v>
      </c>
      <c r="F35" s="73"/>
      <c r="G35" s="76"/>
      <c r="H35" s="79"/>
      <c r="I35" s="79"/>
      <c r="J35" s="82"/>
      <c r="K35" s="70"/>
      <c r="L35" s="27">
        <f t="shared" si="0"/>
        <v>121</v>
      </c>
      <c r="M35" s="2"/>
    </row>
    <row r="36" spans="2:13" ht="15" customHeight="1" x14ac:dyDescent="0.2">
      <c r="B36" s="56" t="s">
        <v>93</v>
      </c>
      <c r="C36" s="58"/>
      <c r="D36" s="59" t="s">
        <v>23</v>
      </c>
      <c r="E36" s="6">
        <v>2</v>
      </c>
      <c r="F36" s="23">
        <f>E36</f>
        <v>2</v>
      </c>
      <c r="G36" s="15">
        <v>2</v>
      </c>
      <c r="H36" s="13">
        <v>6159</v>
      </c>
      <c r="I36" s="13">
        <v>2139</v>
      </c>
      <c r="J36" s="25">
        <f t="shared" ref="J36:J39" si="3">I36/+F36</f>
        <v>1069.5</v>
      </c>
      <c r="K36" s="26">
        <f t="shared" ref="K36:K39" si="4">J36*$K$6/60</f>
        <v>106.95</v>
      </c>
      <c r="L36" s="27">
        <f t="shared" si="0"/>
        <v>63</v>
      </c>
      <c r="M36" s="2"/>
    </row>
    <row r="37" spans="2:13" ht="15" customHeight="1" x14ac:dyDescent="0.2">
      <c r="B37" s="56" t="s">
        <v>94</v>
      </c>
      <c r="C37" s="58"/>
      <c r="D37" s="59" t="s">
        <v>24</v>
      </c>
      <c r="E37" s="6">
        <v>1</v>
      </c>
      <c r="F37" s="23">
        <f t="shared" ref="F37:F39" si="5">E37</f>
        <v>1</v>
      </c>
      <c r="G37" s="15">
        <v>4</v>
      </c>
      <c r="H37" s="13">
        <v>8762</v>
      </c>
      <c r="I37" s="13">
        <v>3043</v>
      </c>
      <c r="J37" s="25">
        <f t="shared" si="3"/>
        <v>3043</v>
      </c>
      <c r="K37" s="26">
        <f t="shared" si="4"/>
        <v>304.3</v>
      </c>
      <c r="L37" s="27">
        <f t="shared" si="0"/>
        <v>34</v>
      </c>
      <c r="M37" s="2"/>
    </row>
    <row r="38" spans="2:13" ht="15" customHeight="1" x14ac:dyDescent="0.2">
      <c r="B38" s="56" t="s">
        <v>95</v>
      </c>
      <c r="C38" s="58"/>
      <c r="D38" s="59" t="s">
        <v>25</v>
      </c>
      <c r="E38" s="6">
        <v>1</v>
      </c>
      <c r="F38" s="23">
        <f t="shared" si="5"/>
        <v>1</v>
      </c>
      <c r="G38" s="15">
        <v>3</v>
      </c>
      <c r="H38" s="13">
        <v>3876</v>
      </c>
      <c r="I38" s="13">
        <v>1349</v>
      </c>
      <c r="J38" s="25">
        <f t="shared" si="3"/>
        <v>1349</v>
      </c>
      <c r="K38" s="26">
        <f t="shared" si="4"/>
        <v>134.9</v>
      </c>
      <c r="L38" s="27">
        <f t="shared" si="0"/>
        <v>34</v>
      </c>
      <c r="M38" s="9"/>
    </row>
    <row r="39" spans="2:13" ht="15" customHeight="1" x14ac:dyDescent="0.2">
      <c r="B39" s="56" t="s">
        <v>96</v>
      </c>
      <c r="C39" s="58"/>
      <c r="D39" s="59" t="s">
        <v>26</v>
      </c>
      <c r="E39" s="6">
        <v>3</v>
      </c>
      <c r="F39" s="23">
        <f t="shared" si="5"/>
        <v>3</v>
      </c>
      <c r="G39" s="15">
        <v>11</v>
      </c>
      <c r="H39" s="13">
        <v>21655</v>
      </c>
      <c r="I39" s="13">
        <v>7520</v>
      </c>
      <c r="J39" s="25">
        <f t="shared" si="3"/>
        <v>2506.6666666666665</v>
      </c>
      <c r="K39" s="26">
        <f t="shared" si="4"/>
        <v>250.66666666666666</v>
      </c>
      <c r="L39" s="27">
        <f t="shared" si="0"/>
        <v>92</v>
      </c>
      <c r="M39" s="2"/>
    </row>
    <row r="40" spans="2:13" ht="15" customHeight="1" x14ac:dyDescent="0.2">
      <c r="B40" s="65" t="s">
        <v>97</v>
      </c>
      <c r="C40" s="58"/>
      <c r="D40" s="59" t="s">
        <v>52</v>
      </c>
      <c r="E40" s="6">
        <v>1</v>
      </c>
      <c r="F40" s="84">
        <v>2</v>
      </c>
      <c r="G40" s="86">
        <v>6</v>
      </c>
      <c r="H40" s="77">
        <v>20541</v>
      </c>
      <c r="I40" s="77">
        <v>7133</v>
      </c>
      <c r="J40" s="80">
        <f>I40/F40</f>
        <v>3566.5</v>
      </c>
      <c r="K40" s="68">
        <f>J40*K6/60</f>
        <v>356.65</v>
      </c>
      <c r="L40" s="27">
        <f t="shared" si="0"/>
        <v>34</v>
      </c>
      <c r="M40" s="31" t="s">
        <v>56</v>
      </c>
    </row>
    <row r="41" spans="2:13" ht="15" customHeight="1" x14ac:dyDescent="0.2">
      <c r="B41" s="67"/>
      <c r="C41" s="61">
        <v>14</v>
      </c>
      <c r="D41" s="63" t="s">
        <v>53</v>
      </c>
      <c r="E41" s="6">
        <v>1</v>
      </c>
      <c r="F41" s="89"/>
      <c r="G41" s="87"/>
      <c r="H41" s="78"/>
      <c r="I41" s="78"/>
      <c r="J41" s="81"/>
      <c r="K41" s="69"/>
      <c r="L41" s="27">
        <f t="shared" si="0"/>
        <v>34</v>
      </c>
      <c r="M41" s="38" t="s">
        <v>55</v>
      </c>
    </row>
    <row r="42" spans="2:13" ht="15" customHeight="1" x14ac:dyDescent="0.2">
      <c r="B42" s="66"/>
      <c r="C42" s="58" t="s">
        <v>78</v>
      </c>
      <c r="D42" s="59" t="s">
        <v>49</v>
      </c>
      <c r="E42" s="37" t="s">
        <v>51</v>
      </c>
      <c r="F42" s="85"/>
      <c r="G42" s="88"/>
      <c r="H42" s="79"/>
      <c r="I42" s="79"/>
      <c r="J42" s="82"/>
      <c r="K42" s="70"/>
      <c r="L42" s="27"/>
      <c r="M42" s="10"/>
    </row>
    <row r="43" spans="2:13" ht="15" customHeight="1" x14ac:dyDescent="0.2">
      <c r="B43" s="56" t="s">
        <v>98</v>
      </c>
      <c r="C43" s="58"/>
      <c r="D43" s="59" t="s">
        <v>27</v>
      </c>
      <c r="E43" s="6">
        <v>1</v>
      </c>
      <c r="F43" s="23">
        <f t="shared" ref="F43" si="6">E43</f>
        <v>1</v>
      </c>
      <c r="G43" s="15">
        <v>1</v>
      </c>
      <c r="H43" s="13">
        <v>900</v>
      </c>
      <c r="I43" s="13">
        <v>313</v>
      </c>
      <c r="J43" s="25">
        <f t="shared" ref="J43" si="7">I43/+F43</f>
        <v>313</v>
      </c>
      <c r="K43" s="26">
        <f t="shared" ref="K43" si="8">J43*$K$6/60</f>
        <v>31.3</v>
      </c>
      <c r="L43" s="27">
        <f t="shared" ref="L43:L54" si="9">5+E43*29</f>
        <v>34</v>
      </c>
      <c r="M43" s="2"/>
    </row>
    <row r="44" spans="2:13" ht="15" customHeight="1" x14ac:dyDescent="0.2">
      <c r="B44" s="65" t="s">
        <v>99</v>
      </c>
      <c r="C44" s="58"/>
      <c r="D44" s="57" t="s">
        <v>29</v>
      </c>
      <c r="E44" s="6">
        <v>3</v>
      </c>
      <c r="F44" s="71">
        <v>5</v>
      </c>
      <c r="G44" s="86">
        <v>14</v>
      </c>
      <c r="H44" s="77">
        <v>38191</v>
      </c>
      <c r="I44" s="77">
        <v>13266</v>
      </c>
      <c r="J44" s="80">
        <f>I44/F44</f>
        <v>2653.2</v>
      </c>
      <c r="K44" s="68">
        <f>J44*K6/60</f>
        <v>265.32</v>
      </c>
      <c r="L44" s="27">
        <f t="shared" si="9"/>
        <v>92</v>
      </c>
      <c r="M44" s="2"/>
    </row>
    <row r="45" spans="2:13" ht="15" customHeight="1" x14ac:dyDescent="0.2">
      <c r="B45" s="66"/>
      <c r="C45" s="61">
        <v>15</v>
      </c>
      <c r="D45" s="62" t="s">
        <v>28</v>
      </c>
      <c r="E45" s="6">
        <v>2</v>
      </c>
      <c r="F45" s="73"/>
      <c r="G45" s="88"/>
      <c r="H45" s="79"/>
      <c r="I45" s="79"/>
      <c r="J45" s="82"/>
      <c r="K45" s="70"/>
      <c r="L45" s="27">
        <f t="shared" si="9"/>
        <v>63</v>
      </c>
      <c r="M45" s="10"/>
    </row>
    <row r="46" spans="2:13" ht="15" customHeight="1" x14ac:dyDescent="0.2">
      <c r="B46" s="56" t="s">
        <v>100</v>
      </c>
      <c r="C46" s="58"/>
      <c r="D46" s="57" t="s">
        <v>69</v>
      </c>
      <c r="E46" s="6">
        <v>1</v>
      </c>
      <c r="F46" s="23">
        <f t="shared" ref="F46:F50" si="10">E46</f>
        <v>1</v>
      </c>
      <c r="G46" s="15">
        <v>3</v>
      </c>
      <c r="H46" s="13">
        <v>221</v>
      </c>
      <c r="I46" s="13">
        <v>80</v>
      </c>
      <c r="J46" s="25">
        <f t="shared" ref="J46:J50" si="11">I46/+F46</f>
        <v>80</v>
      </c>
      <c r="K46" s="26">
        <f t="shared" ref="K46:K50" si="12">J46*$K$6/60</f>
        <v>8</v>
      </c>
      <c r="L46" s="27">
        <f t="shared" si="9"/>
        <v>34</v>
      </c>
      <c r="M46" s="31" t="s">
        <v>71</v>
      </c>
    </row>
    <row r="47" spans="2:13" ht="15" customHeight="1" x14ac:dyDescent="0.2">
      <c r="B47" s="56" t="s">
        <v>101</v>
      </c>
      <c r="C47" s="58"/>
      <c r="D47" s="57" t="s">
        <v>30</v>
      </c>
      <c r="E47" s="6">
        <v>1</v>
      </c>
      <c r="F47" s="23">
        <f t="shared" si="10"/>
        <v>1</v>
      </c>
      <c r="G47" s="15">
        <v>4</v>
      </c>
      <c r="H47" s="13">
        <v>4598</v>
      </c>
      <c r="I47" s="13">
        <v>1599</v>
      </c>
      <c r="J47" s="25">
        <f t="shared" si="11"/>
        <v>1599</v>
      </c>
      <c r="K47" s="26">
        <f t="shared" si="12"/>
        <v>159.9</v>
      </c>
      <c r="L47" s="27">
        <f t="shared" si="9"/>
        <v>34</v>
      </c>
      <c r="M47" s="10"/>
    </row>
    <row r="48" spans="2:13" ht="15" customHeight="1" x14ac:dyDescent="0.2">
      <c r="B48" s="56" t="s">
        <v>102</v>
      </c>
      <c r="C48" s="58"/>
      <c r="D48" s="57" t="s">
        <v>61</v>
      </c>
      <c r="E48" s="6">
        <v>1</v>
      </c>
      <c r="F48" s="23">
        <f t="shared" si="10"/>
        <v>1</v>
      </c>
      <c r="G48" s="15">
        <v>5</v>
      </c>
      <c r="H48" s="13">
        <v>4578</v>
      </c>
      <c r="I48" s="13">
        <v>1595</v>
      </c>
      <c r="J48" s="25">
        <f t="shared" si="11"/>
        <v>1595</v>
      </c>
      <c r="K48" s="26">
        <f t="shared" si="12"/>
        <v>159.5</v>
      </c>
      <c r="L48" s="27">
        <f t="shared" si="9"/>
        <v>34</v>
      </c>
      <c r="M48" s="31" t="s">
        <v>50</v>
      </c>
    </row>
    <row r="49" spans="1:13" ht="15" customHeight="1" x14ac:dyDescent="0.2">
      <c r="B49" s="56" t="s">
        <v>103</v>
      </c>
      <c r="C49" s="58"/>
      <c r="D49" s="57" t="s">
        <v>31</v>
      </c>
      <c r="E49" s="6">
        <v>1</v>
      </c>
      <c r="F49" s="23">
        <f t="shared" si="10"/>
        <v>1</v>
      </c>
      <c r="G49" s="6">
        <v>1</v>
      </c>
      <c r="H49" s="13">
        <v>5509</v>
      </c>
      <c r="I49" s="13">
        <v>1912</v>
      </c>
      <c r="J49" s="25">
        <f t="shared" si="11"/>
        <v>1912</v>
      </c>
      <c r="K49" s="26">
        <f t="shared" si="12"/>
        <v>191.2</v>
      </c>
      <c r="L49" s="27">
        <f t="shared" si="9"/>
        <v>34</v>
      </c>
      <c r="M49" s="2"/>
    </row>
    <row r="50" spans="1:13" ht="15" customHeight="1" x14ac:dyDescent="0.2">
      <c r="B50" s="56" t="s">
        <v>104</v>
      </c>
      <c r="C50" s="58"/>
      <c r="D50" s="60" t="s">
        <v>32</v>
      </c>
      <c r="E50" s="6">
        <v>1</v>
      </c>
      <c r="F50" s="23">
        <f t="shared" si="10"/>
        <v>1</v>
      </c>
      <c r="G50" s="6">
        <v>2</v>
      </c>
      <c r="H50" s="13">
        <v>2566</v>
      </c>
      <c r="I50" s="13">
        <v>891</v>
      </c>
      <c r="J50" s="25">
        <f t="shared" si="11"/>
        <v>891</v>
      </c>
      <c r="K50" s="26">
        <f t="shared" si="12"/>
        <v>89.1</v>
      </c>
      <c r="L50" s="27">
        <f t="shared" si="9"/>
        <v>34</v>
      </c>
      <c r="M50" s="2"/>
    </row>
    <row r="51" spans="1:13" ht="15" customHeight="1" x14ac:dyDescent="0.2">
      <c r="B51" s="65" t="s">
        <v>105</v>
      </c>
      <c r="C51" s="58"/>
      <c r="D51" s="60" t="s">
        <v>33</v>
      </c>
      <c r="E51" s="6">
        <v>1</v>
      </c>
      <c r="F51" s="71">
        <v>2</v>
      </c>
      <c r="G51" s="74">
        <v>5</v>
      </c>
      <c r="H51" s="77">
        <v>8389</v>
      </c>
      <c r="I51" s="77">
        <v>2917</v>
      </c>
      <c r="J51" s="80">
        <f>I51/F51</f>
        <v>1458.5</v>
      </c>
      <c r="K51" s="68">
        <f>J51*K$6/60</f>
        <v>145.85</v>
      </c>
      <c r="L51" s="27">
        <f t="shared" si="9"/>
        <v>34</v>
      </c>
      <c r="M51" s="2"/>
    </row>
    <row r="52" spans="1:13" ht="15" customHeight="1" x14ac:dyDescent="0.2">
      <c r="B52" s="66"/>
      <c r="C52" s="61">
        <v>16</v>
      </c>
      <c r="D52" s="63" t="s">
        <v>34</v>
      </c>
      <c r="E52" s="6">
        <v>1</v>
      </c>
      <c r="F52" s="73"/>
      <c r="G52" s="76"/>
      <c r="H52" s="79"/>
      <c r="I52" s="79"/>
      <c r="J52" s="82"/>
      <c r="K52" s="70"/>
      <c r="L52" s="27">
        <f t="shared" si="9"/>
        <v>34</v>
      </c>
      <c r="M52" s="2"/>
    </row>
    <row r="53" spans="1:13" ht="15" customHeight="1" x14ac:dyDescent="0.2">
      <c r="B53" s="65" t="s">
        <v>89</v>
      </c>
      <c r="C53" s="58"/>
      <c r="D53" s="60" t="s">
        <v>47</v>
      </c>
      <c r="E53" s="6">
        <v>3</v>
      </c>
      <c r="F53" s="71">
        <v>7</v>
      </c>
      <c r="G53" s="74">
        <v>5</v>
      </c>
      <c r="H53" s="77">
        <v>32921</v>
      </c>
      <c r="I53" s="77">
        <v>11433</v>
      </c>
      <c r="J53" s="80">
        <f>I53/F53</f>
        <v>1633.2857142857142</v>
      </c>
      <c r="K53" s="68">
        <f>J53*K$6/60</f>
        <v>163.32857142857145</v>
      </c>
      <c r="L53" s="27">
        <f t="shared" si="9"/>
        <v>92</v>
      </c>
      <c r="M53" s="38" t="s">
        <v>54</v>
      </c>
    </row>
    <row r="54" spans="1:13" ht="15" customHeight="1" x14ac:dyDescent="0.2">
      <c r="B54" s="66"/>
      <c r="C54" s="61">
        <v>17</v>
      </c>
      <c r="D54" s="63" t="s">
        <v>48</v>
      </c>
      <c r="E54" s="6">
        <v>4</v>
      </c>
      <c r="F54" s="73"/>
      <c r="G54" s="76"/>
      <c r="H54" s="79"/>
      <c r="I54" s="79"/>
      <c r="J54" s="82"/>
      <c r="K54" s="70"/>
      <c r="L54" s="27">
        <f t="shared" si="9"/>
        <v>121</v>
      </c>
      <c r="M54" s="2"/>
    </row>
    <row r="55" spans="1:13" ht="1.5" customHeight="1" x14ac:dyDescent="0.2">
      <c r="B55" s="6"/>
      <c r="C55" s="6"/>
      <c r="D55" s="3"/>
      <c r="E55" s="12"/>
      <c r="F55" s="24"/>
      <c r="G55" s="6"/>
      <c r="H55" s="13"/>
      <c r="I55" s="26" t="s">
        <v>35</v>
      </c>
      <c r="J55" s="25"/>
      <c r="K55" s="26"/>
      <c r="L55" s="26"/>
      <c r="M55" s="3"/>
    </row>
    <row r="56" spans="1:13" ht="15" customHeight="1" x14ac:dyDescent="0.2">
      <c r="B56" s="27" t="s">
        <v>70</v>
      </c>
      <c r="C56" s="55"/>
      <c r="D56" s="28" t="s">
        <v>80</v>
      </c>
      <c r="E56" s="26">
        <f>SUM(E14:E55)</f>
        <v>95</v>
      </c>
      <c r="F56" s="26">
        <f>SUM(F14:F55)</f>
        <v>95</v>
      </c>
      <c r="G56" s="26">
        <f>SUM(G14:G55)</f>
        <v>175</v>
      </c>
      <c r="H56" s="26">
        <f>SUM(H14:H55)</f>
        <v>874939</v>
      </c>
      <c r="I56" s="26">
        <f>SUM(I14:I55)</f>
        <v>303651</v>
      </c>
      <c r="J56" s="25">
        <f t="shared" ref="J56" si="13">I56/+F56</f>
        <v>3196.3263157894735</v>
      </c>
      <c r="K56" s="26"/>
      <c r="L56" s="50">
        <f>SUM(L14:L54)</f>
        <v>2955</v>
      </c>
      <c r="M56" s="3"/>
    </row>
    <row r="57" spans="1:13" ht="13.5" customHeight="1" x14ac:dyDescent="0.2">
      <c r="B57" s="53" t="s">
        <v>63</v>
      </c>
      <c r="C57" s="53"/>
      <c r="H57" s="17"/>
      <c r="I57" s="17"/>
      <c r="J57" s="21" t="s">
        <v>45</v>
      </c>
      <c r="K57" s="17"/>
      <c r="L57" s="17"/>
    </row>
    <row r="58" spans="1:13" ht="10" customHeight="1" x14ac:dyDescent="0.2">
      <c r="D58" s="11"/>
      <c r="E58" s="14"/>
      <c r="F58" s="11"/>
      <c r="I58" s="19"/>
      <c r="J58" s="22"/>
      <c r="K58" s="29"/>
      <c r="L58" s="29"/>
    </row>
    <row r="59" spans="1:13" ht="14" customHeight="1" x14ac:dyDescent="0.2">
      <c r="D59" s="5" t="s">
        <v>62</v>
      </c>
      <c r="I59" s="19" t="s">
        <v>41</v>
      </c>
    </row>
    <row r="60" spans="1:13" ht="2.5" customHeight="1" x14ac:dyDescent="0.2"/>
    <row r="61" spans="1:13" ht="13.5" customHeight="1" x14ac:dyDescent="0.2">
      <c r="A61" s="51"/>
      <c r="B61" s="52" t="s">
        <v>38</v>
      </c>
      <c r="C61" s="52"/>
      <c r="D61" s="51" t="s">
        <v>81</v>
      </c>
    </row>
    <row r="62" spans="1:13" ht="13.5" customHeight="1" x14ac:dyDescent="0.2">
      <c r="A62" s="51"/>
      <c r="B62" s="52"/>
      <c r="C62" s="52"/>
      <c r="D62" s="51" t="s">
        <v>82</v>
      </c>
    </row>
    <row r="63" spans="1:13" ht="13.5" customHeight="1" x14ac:dyDescent="0.2">
      <c r="A63" s="51"/>
      <c r="B63" s="52" t="s">
        <v>39</v>
      </c>
      <c r="C63" s="52"/>
      <c r="D63" s="51" t="s">
        <v>106</v>
      </c>
    </row>
    <row r="64" spans="1:13" ht="14.5" customHeight="1" x14ac:dyDescent="0.2"/>
    <row r="65" ht="14.5" customHeight="1" x14ac:dyDescent="0.2"/>
  </sheetData>
  <mergeCells count="64">
    <mergeCell ref="B44:B45"/>
    <mergeCell ref="B53:B54"/>
    <mergeCell ref="G14:G19"/>
    <mergeCell ref="G20:G23"/>
    <mergeCell ref="G24:G27"/>
    <mergeCell ref="G31:G32"/>
    <mergeCell ref="G33:G35"/>
    <mergeCell ref="G40:G42"/>
    <mergeCell ref="G44:G45"/>
    <mergeCell ref="G53:G54"/>
    <mergeCell ref="B31:B32"/>
    <mergeCell ref="B33:B35"/>
    <mergeCell ref="B40:B42"/>
    <mergeCell ref="F33:F35"/>
    <mergeCell ref="F53:F54"/>
    <mergeCell ref="F40:F42"/>
    <mergeCell ref="B2:M2"/>
    <mergeCell ref="B14:B19"/>
    <mergeCell ref="B20:B23"/>
    <mergeCell ref="B24:B27"/>
    <mergeCell ref="I24:I27"/>
    <mergeCell ref="I20:I23"/>
    <mergeCell ref="I14:I19"/>
    <mergeCell ref="J14:J19"/>
    <mergeCell ref="J20:J23"/>
    <mergeCell ref="J24:J27"/>
    <mergeCell ref="H14:H19"/>
    <mergeCell ref="H20:H23"/>
    <mergeCell ref="H24:H27"/>
    <mergeCell ref="F20:F23"/>
    <mergeCell ref="F24:F27"/>
    <mergeCell ref="H31:H32"/>
    <mergeCell ref="I44:I45"/>
    <mergeCell ref="H53:H54"/>
    <mergeCell ref="I53:I54"/>
    <mergeCell ref="I31:I32"/>
    <mergeCell ref="H33:H35"/>
    <mergeCell ref="I33:I35"/>
    <mergeCell ref="H40:H42"/>
    <mergeCell ref="I40:I42"/>
    <mergeCell ref="H44:H45"/>
    <mergeCell ref="K53:K54"/>
    <mergeCell ref="F44:F45"/>
    <mergeCell ref="F31:F32"/>
    <mergeCell ref="K14:K19"/>
    <mergeCell ref="K20:K23"/>
    <mergeCell ref="K24:K27"/>
    <mergeCell ref="K31:K32"/>
    <mergeCell ref="K33:K35"/>
    <mergeCell ref="K40:K42"/>
    <mergeCell ref="K44:K45"/>
    <mergeCell ref="J31:J32"/>
    <mergeCell ref="J33:J35"/>
    <mergeCell ref="J40:J42"/>
    <mergeCell ref="J44:J45"/>
    <mergeCell ref="J53:J54"/>
    <mergeCell ref="F14:F19"/>
    <mergeCell ref="J51:J52"/>
    <mergeCell ref="K51:K52"/>
    <mergeCell ref="B51:B52"/>
    <mergeCell ref="F51:F52"/>
    <mergeCell ref="G51:G52"/>
    <mergeCell ref="H51:H52"/>
    <mergeCell ref="I51:I52"/>
  </mergeCells>
  <phoneticPr fontId="2"/>
  <pageMargins left="0.51181102362204722" right="0.23622047244094491" top="0.55118110236220474" bottom="7.874015748031496E-2" header="0.23622047244094491" footer="0.15748031496062992"/>
  <pageSetup paperSize="9" scale="90" pageOrder="overThenDown" orientation="portrait" horizontalDpi="360" verticalDpi="360" r:id="rId1"/>
  <headerFooter alignWithMargins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原本</vt:lpstr>
      <vt:lpstr>原本!Print_Titles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 K</cp:lastModifiedBy>
  <cp:lastPrinted>2025-01-31T01:04:01Z</cp:lastPrinted>
  <dcterms:created xsi:type="dcterms:W3CDTF">2018-04-18T03:15:28Z</dcterms:created>
  <dcterms:modified xsi:type="dcterms:W3CDTF">2025-01-31T01:13:14Z</dcterms:modified>
</cp:coreProperties>
</file>